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defaultThemeVersion="153222"/>
  <mc:AlternateContent xmlns:mc="http://schemas.openxmlformats.org/markup-compatibility/2006">
    <mc:Choice Requires="x15">
      <x15ac:absPath xmlns:x15ac="http://schemas.microsoft.com/office/spreadsheetml/2010/11/ac" url="\\DOCUNOTEAPP\DocuNoteHomeFolders$\hesc9739\DocuNote\Checked Out\Standard Dokument\21\D21-1496433\"/>
    </mc:Choice>
  </mc:AlternateContent>
  <x:bookViews>
    <x:workbookView xWindow="0" yWindow="0" windowWidth="28800" windowHeight="14240"/>
  </x:bookViews>
  <x:sheets>
    <x:sheet name="Antal 1. prioriteter 2016-2020" sheetId="2" r:id="rId1"/>
  </x:sheets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calcChain xmlns="http://schemas.openxmlformats.org/spreadsheetml/2006/main">
  <c r="G65" i="2" l="1"/>
  <c r="C66" i="2"/>
  <c r="D66" i="2"/>
  <c r="E66" i="2"/>
  <c r="F66" i="2"/>
  <c r="G66" i="2"/>
  <c r="B66" i="2"/>
  <c r="C65" i="2"/>
  <c r="D65" i="2"/>
  <c r="E65" i="2"/>
  <c r="F65" i="2"/>
  <c r="B65" i="2"/>
  <c r="G69" i="2" l="1"/>
  <c r="C69" i="2"/>
  <c r="D69" i="2"/>
  <c r="E69" i="2"/>
  <c r="F69" i="2"/>
  <c r="B69" i="2"/>
  <c r="C71" i="2" l="1"/>
  <c r="D71" i="2"/>
  <c r="E71" i="2"/>
  <c r="F71" i="2"/>
  <c r="G71" i="2"/>
  <c r="B71" i="2"/>
  <c r="C70" i="2"/>
  <c r="D70" i="2"/>
  <c r="E70" i="2"/>
  <c r="F70" i="2"/>
  <c r="G70" i="2"/>
  <c r="B70" i="2"/>
  <c r="C68" i="2"/>
  <c r="D68" i="2"/>
  <c r="E68" i="2"/>
  <c r="F68" i="2"/>
  <c r="G68" i="2"/>
  <c r="B68" i="2"/>
  <c r="C67" i="2"/>
  <c r="D67" i="2"/>
  <c r="E67" i="2"/>
  <c r="F67" i="2"/>
  <c r="G67" i="2"/>
  <c r="B67" i="2"/>
  <c r="I9" i="2" l="1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7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3" i="2"/>
  <c r="H9" i="2" l="1"/>
  <c r="H10" i="2"/>
  <c r="H11" i="2"/>
  <c r="H12" i="2"/>
  <c r="H13" i="2"/>
  <c r="H14" i="2"/>
  <c r="H15" i="2"/>
  <c r="H17" i="2"/>
  <c r="H18" i="2"/>
  <c r="H19" i="2"/>
  <c r="H20" i="2"/>
  <c r="H21" i="2"/>
  <c r="H22" i="2"/>
  <c r="H23" i="2"/>
  <c r="H24" i="2"/>
  <c r="H25" i="2"/>
  <c r="H27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C26" i="2"/>
  <c r="D26" i="2"/>
  <c r="E26" i="2"/>
  <c r="F26" i="2"/>
  <c r="G26" i="2"/>
  <c r="B26" i="2"/>
  <c r="C16" i="2"/>
  <c r="D16" i="2"/>
  <c r="E16" i="2"/>
  <c r="F16" i="2"/>
  <c r="G16" i="2"/>
  <c r="I16" i="2" s="1"/>
  <c r="B16" i="2"/>
  <c r="C8" i="2"/>
  <c r="D8" i="2"/>
  <c r="E8" i="2"/>
  <c r="F8" i="2"/>
  <c r="G8" i="2"/>
  <c r="B8" i="2"/>
  <c r="F7" i="2" l="1"/>
  <c r="E7" i="2"/>
  <c r="B7" i="2"/>
  <c r="G7" i="2"/>
  <c r="D7" i="2"/>
  <c r="C7" i="2"/>
  <c r="H16" i="2"/>
  <c r="H8" i="2"/>
  <c r="I8" i="2"/>
  <c r="I26" i="2"/>
  <c r="H26" i="2"/>
  <c r="I7" i="2" l="1"/>
  <c r="H7" i="2"/>
  <c r="I67" i="2"/>
  <c r="I66" i="2"/>
  <c r="H65" i="2"/>
  <c r="H69" i="2"/>
  <c r="H68" i="2" l="1"/>
  <c r="H66" i="2"/>
  <c r="I71" i="2"/>
  <c r="H71" i="2"/>
  <c r="H70" i="2"/>
  <c r="H67" i="2"/>
  <c r="I70" i="2"/>
  <c r="I65" i="2"/>
  <c r="I69" i="2"/>
</calcChain>
</file>

<file path=xl/sharedStrings.xml><?xml version="1.0" encoding="utf-8"?>
<sst xmlns="http://schemas.openxmlformats.org/spreadsheetml/2006/main" count="76" uniqueCount="76">
  <si>
    <t>UCL Erhvervsakademi og Professionshøjskole</t>
  </si>
  <si>
    <t xml:space="preserve">Kvote 2-ansøgninger </t>
  </si>
  <si>
    <t>PÆDAGOGIK OG SAMFUND</t>
  </si>
  <si>
    <t>Pædagoguddannelsen, Odense</t>
  </si>
  <si>
    <t>Pædagoguddannelsen, Svendborg</t>
  </si>
  <si>
    <t>Pædagoguddannelsen, Jelling</t>
  </si>
  <si>
    <t>Læreruddannelsen, Odense</t>
  </si>
  <si>
    <t>Læreruddannelsen, Jelling</t>
  </si>
  <si>
    <t>Socialrådgiveruddannelsen, Odense</t>
  </si>
  <si>
    <t>Socialrådgiveruddannelsen, Vejle</t>
  </si>
  <si>
    <t>Administrationsbacheloruddannelsen</t>
  </si>
  <si>
    <t>SUNDHED</t>
  </si>
  <si>
    <t>Ergoterapeutuddannelsen</t>
  </si>
  <si>
    <t>Fysioterapeutuddannelsen</t>
  </si>
  <si>
    <t>Radiografuddannelsen</t>
  </si>
  <si>
    <t>Bioanalytikeruddannelsen</t>
  </si>
  <si>
    <t>Installatør El, Vejle</t>
  </si>
  <si>
    <t>Datamatiker, Odense</t>
  </si>
  <si>
    <t>Datamatiker, Vejle</t>
  </si>
  <si>
    <t>Procesteknolog, Odense</t>
  </si>
  <si>
    <t>Procesteknolog, Vejle</t>
  </si>
  <si>
    <t>Handelsøkonom, Odense</t>
  </si>
  <si>
    <t>Handelsøkonom, Vejle</t>
  </si>
  <si>
    <t>Serviceøkonom, Odense</t>
  </si>
  <si>
    <t>Serviceøkonom, Vejle</t>
  </si>
  <si>
    <t>1. prioritetsansøgninger</t>
  </si>
  <si>
    <t>** nyt udbud i 2019</t>
  </si>
  <si>
    <t>* nyt udbud i 2018</t>
  </si>
  <si>
    <t>Byggekoordinator</t>
  </si>
  <si>
    <t xml:space="preserve">Produktionsteknolog </t>
  </si>
  <si>
    <t xml:space="preserve">IT Teknolog </t>
  </si>
  <si>
    <t>TOTAL</t>
  </si>
  <si>
    <t>Laborant</t>
  </si>
  <si>
    <t>Sygeplejerskeuddannelsen i Odense</t>
  </si>
  <si>
    <t>Sygeplejerskeuddannelsen i Svendborg</t>
  </si>
  <si>
    <t>Sygeplejerskeuddannelsen i Vejle</t>
  </si>
  <si>
    <t>Socialrådgiveruddannelsen netbaseret</t>
  </si>
  <si>
    <t>ERHVERV</t>
  </si>
  <si>
    <t>Automationsteknolog, Odense</t>
  </si>
  <si>
    <t>Autoteknolog</t>
  </si>
  <si>
    <t>Pba i Bygningskonstruktion</t>
  </si>
  <si>
    <t>BA in Architectural technology and construction management</t>
  </si>
  <si>
    <t>Energiteknolog</t>
  </si>
  <si>
    <t>Finansøkonom</t>
  </si>
  <si>
    <t>Financial controller</t>
  </si>
  <si>
    <t>Pba i Finans</t>
  </si>
  <si>
    <t>Installatør EL, Odense</t>
  </si>
  <si>
    <t>Installatør VVS</t>
  </si>
  <si>
    <t>IT Technology</t>
  </si>
  <si>
    <t>Jordbrugsteknolog</t>
  </si>
  <si>
    <t>Logistikøkonom</t>
  </si>
  <si>
    <t>Logistics Management</t>
  </si>
  <si>
    <t>Markedsføringsøkonom</t>
  </si>
  <si>
    <t>Marketing Management</t>
  </si>
  <si>
    <t>Multimediedesigner</t>
  </si>
  <si>
    <t>Service, Hospitality and Tourism Management, Odense</t>
  </si>
  <si>
    <t>Service, Hospitality and Tourism Management, Vejle</t>
  </si>
  <si>
    <t>Pba i IT og økonomi</t>
  </si>
  <si>
    <t>Læreruddannelsen netbaseret*</t>
  </si>
  <si>
    <t>*** nyt udbud i 2020</t>
  </si>
  <si>
    <t xml:space="preserve">Fredericia i alt </t>
  </si>
  <si>
    <t xml:space="preserve">Svendborg i alt </t>
  </si>
  <si>
    <t>Automationsteknolog, Fredericia***</t>
  </si>
  <si>
    <t>Diff. antal 2020-2021</t>
  </si>
  <si>
    <t>Diff. % 2020-2021</t>
  </si>
  <si>
    <t>**** nyt udbud i 2021</t>
  </si>
  <si>
    <t>***** ikke udbudt</t>
  </si>
  <si>
    <t>Administrationsbacheloruddannelsen netbaseret*****</t>
  </si>
  <si>
    <t>Sundhedsadministrativ koordinator****</t>
  </si>
  <si>
    <t>- kvote 2 søgningen ved ansøgningsfristen i kvote 2 15. marts 2016-2021 (22. marts 2020 pga. Covid-19)</t>
  </si>
  <si>
    <t>Jelling i alt******</t>
  </si>
  <si>
    <t>****** Læreruddannelsen netbaseret har fra 2021 flyttet fra Odense til Jelling</t>
  </si>
  <si>
    <t>Pba og EA uddannelser (dansk)</t>
  </si>
  <si>
    <t>BA og AP uddannelser (INT)</t>
  </si>
  <si>
    <t>Odense i alt inkl. professionsbachelor og erhvervsakademiuddannelser</t>
  </si>
  <si>
    <t>Vejle i alt inkl. professionsbachelor og erhvervsakademiuddannelser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</si>
</sst>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name val="Times New Roman"/>
      <family val="1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9" fontId="12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0" borderId="0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0" fontId="7" fillId="0" borderId="0" xfId="0" applyFont="1" applyBorder="1"/>
    <xf numFmtId="0" fontId="0" fillId="0" borderId="1" xfId="0" applyFill="1" applyBorder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0" fillId="0" borderId="1" xfId="0" applyFont="1" applyFill="1" applyBorder="1"/>
    <xf numFmtId="0" fontId="0" fillId="4" borderId="1" xfId="0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5" fillId="4" borderId="1" xfId="0" applyNumberFormat="1" applyFont="1" applyFill="1" applyBorder="1" applyAlignment="1">
      <alignment horizontal="right"/>
    </xf>
    <xf numFmtId="0" fontId="0" fillId="4" borderId="1" xfId="0" applyFont="1" applyFill="1" applyBorder="1" applyAlignment="1">
      <alignment horizontal="right"/>
    </xf>
    <xf numFmtId="0" fontId="8" fillId="5" borderId="1" xfId="0" applyFont="1" applyFill="1" applyBorder="1"/>
    <xf numFmtId="0" fontId="0" fillId="0" borderId="1" xfId="0" applyBorder="1"/>
    <xf numFmtId="0" fontId="5" fillId="0" borderId="1" xfId="0" applyFont="1" applyBorder="1"/>
    <xf numFmtId="0" fontId="0" fillId="2" borderId="1" xfId="0" applyFill="1" applyBorder="1" applyAlignment="1"/>
    <xf numFmtId="0" fontId="5" fillId="0" borderId="1" xfId="0" applyFont="1" applyFill="1" applyBorder="1"/>
    <xf numFmtId="0" fontId="0" fillId="0" borderId="1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0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0" fontId="5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0" fillId="0" borderId="0" xfId="0" applyBorder="1"/>
    <xf numFmtId="0" fontId="8" fillId="4" borderId="1" xfId="0" applyFont="1" applyFill="1" applyBorder="1"/>
    <xf numFmtId="0" fontId="1" fillId="0" borderId="0" xfId="0" applyFont="1" applyBorder="1"/>
    <xf numFmtId="0" fontId="5" fillId="4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vertical="center"/>
    </xf>
    <xf numFmtId="9" fontId="8" fillId="5" borderId="1" xfId="0" applyNumberFormat="1" applyFont="1" applyFill="1" applyBorder="1"/>
    <xf numFmtId="9" fontId="8" fillId="4" borderId="1" xfId="0" applyNumberFormat="1" applyFont="1" applyFill="1" applyBorder="1"/>
    <xf numFmtId="9" fontId="0" fillId="0" borderId="1" xfId="0" applyNumberFormat="1" applyBorder="1" applyAlignment="1">
      <alignment horizontal="right"/>
    </xf>
    <xf numFmtId="0" fontId="5" fillId="0" borderId="1" xfId="2" applyFont="1" applyFill="1" applyBorder="1"/>
    <xf numFmtId="0" fontId="5" fillId="0" borderId="1" xfId="1" applyFont="1" applyFill="1" applyBorder="1"/>
    <xf numFmtId="9" fontId="0" fillId="0" borderId="1" xfId="3" applyFont="1" applyBorder="1"/>
    <xf numFmtId="9" fontId="8" fillId="5" borderId="1" xfId="3" applyFont="1" applyFill="1" applyBorder="1"/>
    <xf numFmtId="0" fontId="0" fillId="2" borderId="1" xfId="0" applyFill="1" applyBorder="1" applyAlignment="1">
      <alignment horizontal="right"/>
    </xf>
    <xf numFmtId="0" fontId="4" fillId="2" borderId="0" xfId="0" quotePrefix="1" applyFont="1" applyFill="1" applyAlignment="1">
      <alignment horizontal="left"/>
    </xf>
    <xf numFmtId="0" fontId="0" fillId="0" borderId="0" xfId="0" applyFont="1" applyFill="1" applyBorder="1" applyAlignment="1">
      <alignment horizontal="left"/>
    </xf>
  </cellXfs>
  <cellStyles count="4">
    <cellStyle name="God" xfId="1" builtinId="26"/>
    <cellStyle name="Neutral" xfId="2" builtinId="28"/>
    <cellStyle name="Normal" xfId="0" builtinId="0"/>
    <cellStyle name="Procent" xfId="3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workbookViewId="0">
      <pane ySplit="7" topLeftCell="A35" activePane="bottomLeft" state="frozen"/>
      <selection pane="bottomLeft" activeCell="D76" sqref="D76"/>
    </sheetView>
  </sheetViews>
  <sheetFormatPr defaultRowHeight="14.5" x14ac:dyDescent="0.35"/>
  <cols>
    <col min="1" max="1" width="64.81640625" customWidth="1"/>
    <col min="2" max="2" width="13.453125" customWidth="1"/>
    <col min="3" max="3" width="13.7265625" customWidth="1"/>
    <col min="4" max="4" width="13.1796875" customWidth="1"/>
    <col min="5" max="5" width="13" customWidth="1"/>
    <col min="6" max="7" width="12.81640625" customWidth="1"/>
    <col min="8" max="8" width="19.1796875" customWidth="1"/>
    <col min="9" max="9" width="17.26953125" customWidth="1"/>
  </cols>
  <sheetData>
    <row r="1" spans="1:13" ht="28.5" x14ac:dyDescent="0.65">
      <c r="A1" s="1" t="s">
        <v>0</v>
      </c>
      <c r="B1" s="2"/>
    </row>
    <row r="2" spans="1:13" ht="18.5" x14ac:dyDescent="0.45">
      <c r="A2" s="67" t="s">
        <v>69</v>
      </c>
      <c r="B2" s="67"/>
      <c r="C2" s="67"/>
      <c r="D2" s="67"/>
      <c r="E2" s="67"/>
    </row>
    <row r="3" spans="1:13" ht="18.5" x14ac:dyDescent="0.45">
      <c r="A3" s="23" t="s">
        <v>25</v>
      </c>
      <c r="B3" s="3"/>
    </row>
    <row r="4" spans="1:13" x14ac:dyDescent="0.35">
      <c r="A4" s="3"/>
      <c r="B4" s="3"/>
    </row>
    <row r="5" spans="1:13" x14ac:dyDescent="0.35">
      <c r="A5" s="3"/>
      <c r="B5" s="3"/>
    </row>
    <row r="6" spans="1:13" x14ac:dyDescent="0.35">
      <c r="A6" s="4" t="s">
        <v>1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5">
        <v>2021</v>
      </c>
      <c r="H6" s="5" t="s">
        <v>63</v>
      </c>
      <c r="I6" s="5" t="s">
        <v>64</v>
      </c>
    </row>
    <row r="7" spans="1:13" ht="15.5" x14ac:dyDescent="0.35">
      <c r="A7" s="36" t="s">
        <v>31</v>
      </c>
      <c r="B7" s="36">
        <f>B8+B16+B26</f>
        <v>3176</v>
      </c>
      <c r="C7" s="36">
        <f t="shared" ref="C7:G7" si="0">C8+C16+C26</f>
        <v>3102</v>
      </c>
      <c r="D7" s="36">
        <f t="shared" si="0"/>
        <v>3180</v>
      </c>
      <c r="E7" s="36">
        <f t="shared" si="0"/>
        <v>2849</v>
      </c>
      <c r="F7" s="36">
        <f t="shared" si="0"/>
        <v>2833</v>
      </c>
      <c r="G7" s="36">
        <f t="shared" si="0"/>
        <v>2719</v>
      </c>
      <c r="H7" s="36">
        <f>G7-F7</f>
        <v>-114</v>
      </c>
      <c r="I7" s="59">
        <f>G7/F7-1</f>
        <v>-4.0240028238616277E-2</v>
      </c>
    </row>
    <row r="8" spans="1:13" ht="15.5" x14ac:dyDescent="0.35">
      <c r="A8" s="36" t="s">
        <v>11</v>
      </c>
      <c r="B8" s="36">
        <f>SUM(B9:B15)</f>
        <v>1017</v>
      </c>
      <c r="C8" s="36">
        <f t="shared" ref="C8:G8" si="1">SUM(C9:C15)</f>
        <v>1057</v>
      </c>
      <c r="D8" s="36">
        <f t="shared" si="1"/>
        <v>1029</v>
      </c>
      <c r="E8" s="36">
        <f t="shared" si="1"/>
        <v>895</v>
      </c>
      <c r="F8" s="36">
        <f t="shared" si="1"/>
        <v>865</v>
      </c>
      <c r="G8" s="36">
        <f t="shared" si="1"/>
        <v>820</v>
      </c>
      <c r="H8" s="36">
        <f t="shared" ref="H8:H63" si="2">G8-F8</f>
        <v>-45</v>
      </c>
      <c r="I8" s="59">
        <f t="shared" ref="I8:I63" si="3">G8/F8-1</f>
        <v>-5.2023121387283267E-2</v>
      </c>
    </row>
    <row r="9" spans="1:13" x14ac:dyDescent="0.35">
      <c r="A9" s="20" t="s">
        <v>15</v>
      </c>
      <c r="B9" s="9">
        <v>79</v>
      </c>
      <c r="C9" s="37">
        <v>60</v>
      </c>
      <c r="D9" s="37">
        <v>56</v>
      </c>
      <c r="E9" s="38">
        <v>57</v>
      </c>
      <c r="F9" s="37">
        <v>67</v>
      </c>
      <c r="G9" s="37">
        <v>60</v>
      </c>
      <c r="H9" s="37">
        <f t="shared" si="2"/>
        <v>-7</v>
      </c>
      <c r="I9" s="64">
        <f t="shared" si="3"/>
        <v>-0.10447761194029848</v>
      </c>
    </row>
    <row r="10" spans="1:13" x14ac:dyDescent="0.35">
      <c r="A10" s="20" t="s">
        <v>12</v>
      </c>
      <c r="B10" s="13">
        <v>76</v>
      </c>
      <c r="C10" s="37">
        <v>82</v>
      </c>
      <c r="D10" s="37">
        <v>67</v>
      </c>
      <c r="E10" s="38">
        <v>61</v>
      </c>
      <c r="F10" s="37">
        <v>73</v>
      </c>
      <c r="G10" s="37">
        <v>62</v>
      </c>
      <c r="H10" s="37">
        <f t="shared" si="2"/>
        <v>-11</v>
      </c>
      <c r="I10" s="64">
        <f t="shared" si="3"/>
        <v>-0.15068493150684936</v>
      </c>
    </row>
    <row r="11" spans="1:13" x14ac:dyDescent="0.35">
      <c r="A11" s="20" t="s">
        <v>13</v>
      </c>
      <c r="B11" s="9">
        <v>201</v>
      </c>
      <c r="C11" s="37">
        <v>225</v>
      </c>
      <c r="D11" s="37">
        <v>195</v>
      </c>
      <c r="E11" s="38">
        <v>175</v>
      </c>
      <c r="F11" s="37">
        <v>164</v>
      </c>
      <c r="G11" s="37">
        <v>153</v>
      </c>
      <c r="H11" s="37">
        <f t="shared" si="2"/>
        <v>-11</v>
      </c>
      <c r="I11" s="64">
        <f t="shared" si="3"/>
        <v>-6.7073170731707266E-2</v>
      </c>
    </row>
    <row r="12" spans="1:13" x14ac:dyDescent="0.35">
      <c r="A12" s="20" t="s">
        <v>14</v>
      </c>
      <c r="B12" s="9">
        <v>94</v>
      </c>
      <c r="C12" s="37">
        <v>83</v>
      </c>
      <c r="D12" s="37">
        <v>83</v>
      </c>
      <c r="E12" s="38">
        <v>84</v>
      </c>
      <c r="F12" s="37">
        <v>90</v>
      </c>
      <c r="G12" s="37">
        <v>83</v>
      </c>
      <c r="H12" s="37">
        <f t="shared" si="2"/>
        <v>-7</v>
      </c>
      <c r="I12" s="64">
        <f t="shared" si="3"/>
        <v>-7.7777777777777724E-2</v>
      </c>
    </row>
    <row r="13" spans="1:13" x14ac:dyDescent="0.35">
      <c r="A13" s="20" t="s">
        <v>33</v>
      </c>
      <c r="B13" s="13">
        <v>298</v>
      </c>
      <c r="C13" s="37">
        <v>322</v>
      </c>
      <c r="D13" s="37">
        <v>334</v>
      </c>
      <c r="E13" s="38">
        <v>279</v>
      </c>
      <c r="F13" s="37">
        <v>259</v>
      </c>
      <c r="G13" s="37">
        <v>252</v>
      </c>
      <c r="H13" s="37">
        <f t="shared" si="2"/>
        <v>-7</v>
      </c>
      <c r="I13" s="64">
        <f t="shared" si="3"/>
        <v>-2.7027027027026973E-2</v>
      </c>
      <c r="K13" s="54"/>
      <c r="L13" s="54"/>
      <c r="M13" s="54"/>
    </row>
    <row r="14" spans="1:13" x14ac:dyDescent="0.35">
      <c r="A14" s="20" t="s">
        <v>34</v>
      </c>
      <c r="B14" s="9">
        <v>80</v>
      </c>
      <c r="C14" s="37">
        <v>94</v>
      </c>
      <c r="D14" s="37">
        <v>107</v>
      </c>
      <c r="E14" s="38">
        <v>80</v>
      </c>
      <c r="F14" s="37">
        <v>57</v>
      </c>
      <c r="G14" s="37">
        <v>64</v>
      </c>
      <c r="H14" s="37">
        <f t="shared" si="2"/>
        <v>7</v>
      </c>
      <c r="I14" s="64">
        <f t="shared" si="3"/>
        <v>0.12280701754385959</v>
      </c>
    </row>
    <row r="15" spans="1:13" x14ac:dyDescent="0.35">
      <c r="A15" s="20" t="s">
        <v>35</v>
      </c>
      <c r="B15" s="9">
        <v>189</v>
      </c>
      <c r="C15" s="37">
        <v>191</v>
      </c>
      <c r="D15" s="37">
        <v>187</v>
      </c>
      <c r="E15" s="38">
        <v>159</v>
      </c>
      <c r="F15" s="37">
        <v>155</v>
      </c>
      <c r="G15" s="37">
        <v>146</v>
      </c>
      <c r="H15" s="37">
        <f t="shared" si="2"/>
        <v>-9</v>
      </c>
      <c r="I15" s="64">
        <f t="shared" si="3"/>
        <v>-5.8064516129032295E-2</v>
      </c>
    </row>
    <row r="16" spans="1:13" ht="15.5" x14ac:dyDescent="0.35">
      <c r="A16" s="36" t="s">
        <v>2</v>
      </c>
      <c r="B16" s="36">
        <f>SUM(B17:B25)</f>
        <v>1239</v>
      </c>
      <c r="C16" s="36">
        <f t="shared" ref="C16:G16" si="4">SUM(C17:C25)</f>
        <v>1177</v>
      </c>
      <c r="D16" s="36">
        <f t="shared" si="4"/>
        <v>1206</v>
      </c>
      <c r="E16" s="36">
        <f t="shared" si="4"/>
        <v>1127</v>
      </c>
      <c r="F16" s="36">
        <f t="shared" si="4"/>
        <v>1054</v>
      </c>
      <c r="G16" s="36">
        <f t="shared" si="4"/>
        <v>974</v>
      </c>
      <c r="H16" s="36">
        <f t="shared" si="2"/>
        <v>-80</v>
      </c>
      <c r="I16" s="65">
        <f t="shared" si="3"/>
        <v>-7.5901328273244806E-2</v>
      </c>
    </row>
    <row r="17" spans="1:9" x14ac:dyDescent="0.35">
      <c r="A17" s="10" t="s">
        <v>7</v>
      </c>
      <c r="B17" s="9">
        <v>122</v>
      </c>
      <c r="C17" s="41">
        <v>75</v>
      </c>
      <c r="D17" s="42">
        <v>80</v>
      </c>
      <c r="E17" s="42">
        <v>89</v>
      </c>
      <c r="F17" s="42">
        <v>72</v>
      </c>
      <c r="G17" s="42">
        <v>57</v>
      </c>
      <c r="H17" s="37">
        <f t="shared" si="2"/>
        <v>-15</v>
      </c>
      <c r="I17" s="64">
        <f t="shared" si="3"/>
        <v>-0.20833333333333337</v>
      </c>
    </row>
    <row r="18" spans="1:9" x14ac:dyDescent="0.35">
      <c r="A18" s="11" t="s">
        <v>58</v>
      </c>
      <c r="B18" s="34">
        <v>0</v>
      </c>
      <c r="C18" s="35">
        <v>0</v>
      </c>
      <c r="D18" s="42">
        <v>16</v>
      </c>
      <c r="E18" s="42">
        <v>16</v>
      </c>
      <c r="F18" s="42">
        <v>20</v>
      </c>
      <c r="G18" s="42">
        <v>10</v>
      </c>
      <c r="H18" s="37">
        <f t="shared" si="2"/>
        <v>-10</v>
      </c>
      <c r="I18" s="64">
        <f t="shared" si="3"/>
        <v>-0.5</v>
      </c>
    </row>
    <row r="19" spans="1:9" x14ac:dyDescent="0.35">
      <c r="A19" s="11" t="s">
        <v>6</v>
      </c>
      <c r="B19" s="13">
        <v>173</v>
      </c>
      <c r="C19" s="41">
        <v>208</v>
      </c>
      <c r="D19" s="38">
        <v>170</v>
      </c>
      <c r="E19" s="38">
        <v>149</v>
      </c>
      <c r="F19" s="38">
        <v>177</v>
      </c>
      <c r="G19" s="38">
        <v>164</v>
      </c>
      <c r="H19" s="37">
        <f t="shared" si="2"/>
        <v>-13</v>
      </c>
      <c r="I19" s="64">
        <f t="shared" si="3"/>
        <v>-7.3446327683615809E-2</v>
      </c>
    </row>
    <row r="20" spans="1:9" x14ac:dyDescent="0.35">
      <c r="A20" s="10" t="s">
        <v>5</v>
      </c>
      <c r="B20" s="9">
        <v>100</v>
      </c>
      <c r="C20" s="41">
        <v>101</v>
      </c>
      <c r="D20" s="38">
        <v>85</v>
      </c>
      <c r="E20" s="38">
        <v>78</v>
      </c>
      <c r="F20" s="38">
        <v>52</v>
      </c>
      <c r="G20" s="38">
        <v>77</v>
      </c>
      <c r="H20" s="37">
        <f t="shared" si="2"/>
        <v>25</v>
      </c>
      <c r="I20" s="64">
        <f t="shared" si="3"/>
        <v>0.48076923076923084</v>
      </c>
    </row>
    <row r="21" spans="1:9" x14ac:dyDescent="0.35">
      <c r="A21" s="6" t="s">
        <v>3</v>
      </c>
      <c r="B21" s="7">
        <v>408</v>
      </c>
      <c r="C21" s="41">
        <v>388</v>
      </c>
      <c r="D21" s="38">
        <v>404</v>
      </c>
      <c r="E21" s="38">
        <v>395</v>
      </c>
      <c r="F21" s="38">
        <v>387</v>
      </c>
      <c r="G21" s="38">
        <v>350</v>
      </c>
      <c r="H21" s="37">
        <f t="shared" si="2"/>
        <v>-37</v>
      </c>
      <c r="I21" s="64">
        <f t="shared" si="3"/>
        <v>-9.5607235142118885E-2</v>
      </c>
    </row>
    <row r="22" spans="1:9" x14ac:dyDescent="0.35">
      <c r="A22" s="8" t="s">
        <v>4</v>
      </c>
      <c r="B22" s="9">
        <v>54</v>
      </c>
      <c r="C22" s="41">
        <v>56</v>
      </c>
      <c r="D22" s="38">
        <v>58</v>
      </c>
      <c r="E22" s="38">
        <v>55</v>
      </c>
      <c r="F22" s="38">
        <v>48</v>
      </c>
      <c r="G22" s="38">
        <v>32</v>
      </c>
      <c r="H22" s="37">
        <f t="shared" si="2"/>
        <v>-16</v>
      </c>
      <c r="I22" s="64">
        <f t="shared" si="3"/>
        <v>-0.33333333333333337</v>
      </c>
    </row>
    <row r="23" spans="1:9" x14ac:dyDescent="0.35">
      <c r="A23" s="12" t="s">
        <v>8</v>
      </c>
      <c r="B23" s="13">
        <v>181</v>
      </c>
      <c r="C23" s="41">
        <v>149</v>
      </c>
      <c r="D23" s="38">
        <v>195</v>
      </c>
      <c r="E23" s="38">
        <v>177</v>
      </c>
      <c r="F23" s="38">
        <v>141</v>
      </c>
      <c r="G23" s="38">
        <v>135</v>
      </c>
      <c r="H23" s="37">
        <f t="shared" si="2"/>
        <v>-6</v>
      </c>
      <c r="I23" s="64">
        <f t="shared" si="3"/>
        <v>-4.2553191489361653E-2</v>
      </c>
    </row>
    <row r="24" spans="1:9" x14ac:dyDescent="0.35">
      <c r="A24" s="14" t="s">
        <v>36</v>
      </c>
      <c r="B24" s="9">
        <v>67</v>
      </c>
      <c r="C24" s="41">
        <v>79</v>
      </c>
      <c r="D24" s="37">
        <v>81</v>
      </c>
      <c r="E24" s="38">
        <v>56</v>
      </c>
      <c r="F24" s="37">
        <v>64</v>
      </c>
      <c r="G24" s="37">
        <v>63</v>
      </c>
      <c r="H24" s="37">
        <f t="shared" si="2"/>
        <v>-1</v>
      </c>
      <c r="I24" s="64">
        <f t="shared" si="3"/>
        <v>-1.5625E-2</v>
      </c>
    </row>
    <row r="25" spans="1:9" x14ac:dyDescent="0.35">
      <c r="A25" s="15" t="s">
        <v>9</v>
      </c>
      <c r="B25" s="9">
        <v>134</v>
      </c>
      <c r="C25" s="41">
        <v>121</v>
      </c>
      <c r="D25" s="37">
        <v>117</v>
      </c>
      <c r="E25" s="38">
        <v>112</v>
      </c>
      <c r="F25" s="37">
        <v>93</v>
      </c>
      <c r="G25" s="37">
        <v>86</v>
      </c>
      <c r="H25" s="37">
        <f t="shared" si="2"/>
        <v>-7</v>
      </c>
      <c r="I25" s="64">
        <f t="shared" si="3"/>
        <v>-7.5268817204301119E-2</v>
      </c>
    </row>
    <row r="26" spans="1:9" ht="15.5" x14ac:dyDescent="0.35">
      <c r="A26" s="36" t="s">
        <v>37</v>
      </c>
      <c r="B26" s="36">
        <f>SUM(B27:B63)</f>
        <v>920</v>
      </c>
      <c r="C26" s="36">
        <f t="shared" ref="C26:G26" si="5">SUM(C27:C63)</f>
        <v>868</v>
      </c>
      <c r="D26" s="36">
        <f t="shared" si="5"/>
        <v>945</v>
      </c>
      <c r="E26" s="36">
        <f t="shared" si="5"/>
        <v>827</v>
      </c>
      <c r="F26" s="36">
        <f t="shared" si="5"/>
        <v>914</v>
      </c>
      <c r="G26" s="36">
        <f t="shared" si="5"/>
        <v>925</v>
      </c>
      <c r="H26" s="36">
        <f t="shared" si="2"/>
        <v>11</v>
      </c>
      <c r="I26" s="65">
        <f t="shared" si="3"/>
        <v>1.2035010940919078E-2</v>
      </c>
    </row>
    <row r="27" spans="1:9" x14ac:dyDescent="0.35">
      <c r="A27" s="15" t="s">
        <v>10</v>
      </c>
      <c r="B27" s="9">
        <v>21</v>
      </c>
      <c r="C27" s="41">
        <v>11</v>
      </c>
      <c r="D27" s="24">
        <v>15</v>
      </c>
      <c r="E27" s="40">
        <v>13</v>
      </c>
      <c r="F27" s="24">
        <v>31</v>
      </c>
      <c r="G27" s="24">
        <v>18</v>
      </c>
      <c r="H27" s="37">
        <f t="shared" si="2"/>
        <v>-13</v>
      </c>
      <c r="I27" s="64">
        <f t="shared" si="3"/>
        <v>-0.41935483870967738</v>
      </c>
    </row>
    <row r="28" spans="1:9" x14ac:dyDescent="0.35">
      <c r="A28" s="15" t="s">
        <v>67</v>
      </c>
      <c r="B28" s="9">
        <v>12</v>
      </c>
      <c r="C28" s="41">
        <v>8</v>
      </c>
      <c r="D28" s="24">
        <v>13</v>
      </c>
      <c r="E28" s="40">
        <v>11</v>
      </c>
      <c r="F28" s="29">
        <v>0</v>
      </c>
      <c r="G28" s="29">
        <v>0</v>
      </c>
      <c r="H28" s="66"/>
      <c r="I28" s="66"/>
    </row>
    <row r="29" spans="1:9" x14ac:dyDescent="0.35">
      <c r="A29" s="19" t="s">
        <v>38</v>
      </c>
      <c r="B29" s="43">
        <v>28</v>
      </c>
      <c r="C29" s="19">
        <v>12</v>
      </c>
      <c r="D29" s="24">
        <v>13</v>
      </c>
      <c r="E29" s="40">
        <v>23</v>
      </c>
      <c r="F29" s="62">
        <v>16</v>
      </c>
      <c r="G29" s="62">
        <v>10</v>
      </c>
      <c r="H29" s="37">
        <f t="shared" si="2"/>
        <v>-6</v>
      </c>
      <c r="I29" s="64">
        <f t="shared" si="3"/>
        <v>-0.375</v>
      </c>
    </row>
    <row r="30" spans="1:9" x14ac:dyDescent="0.35">
      <c r="A30" s="19" t="s">
        <v>62</v>
      </c>
      <c r="B30" s="57">
        <v>0</v>
      </c>
      <c r="C30" s="57">
        <v>0</v>
      </c>
      <c r="D30" s="57">
        <v>0</v>
      </c>
      <c r="E30" s="57">
        <v>0</v>
      </c>
      <c r="F30" s="62">
        <v>7</v>
      </c>
      <c r="G30" s="62">
        <v>9</v>
      </c>
      <c r="H30" s="37">
        <f t="shared" si="2"/>
        <v>2</v>
      </c>
      <c r="I30" s="64">
        <f t="shared" si="3"/>
        <v>0.28571428571428581</v>
      </c>
    </row>
    <row r="31" spans="1:9" x14ac:dyDescent="0.35">
      <c r="A31" s="19" t="s">
        <v>39</v>
      </c>
      <c r="B31" s="44">
        <v>9</v>
      </c>
      <c r="C31" s="27">
        <v>8</v>
      </c>
      <c r="D31" s="24">
        <v>4</v>
      </c>
      <c r="E31" s="40">
        <v>9</v>
      </c>
      <c r="F31" s="62">
        <v>11</v>
      </c>
      <c r="G31" s="62">
        <v>4</v>
      </c>
      <c r="H31" s="37">
        <f t="shared" si="2"/>
        <v>-7</v>
      </c>
      <c r="I31" s="64">
        <f t="shared" si="3"/>
        <v>-0.63636363636363635</v>
      </c>
    </row>
    <row r="32" spans="1:9" x14ac:dyDescent="0.35">
      <c r="A32" s="16" t="s">
        <v>28</v>
      </c>
      <c r="B32" s="45">
        <v>7</v>
      </c>
      <c r="C32" s="16">
        <v>6</v>
      </c>
      <c r="D32" s="24">
        <v>5</v>
      </c>
      <c r="E32" s="40">
        <v>12</v>
      </c>
      <c r="F32" s="62">
        <v>10</v>
      </c>
      <c r="G32" s="62">
        <v>10</v>
      </c>
      <c r="H32" s="37">
        <f t="shared" si="2"/>
        <v>0</v>
      </c>
      <c r="I32" s="64">
        <f t="shared" si="3"/>
        <v>0</v>
      </c>
    </row>
    <row r="33" spans="1:9" x14ac:dyDescent="0.35">
      <c r="A33" s="16" t="s">
        <v>40</v>
      </c>
      <c r="B33" s="45">
        <v>57</v>
      </c>
      <c r="C33" s="16">
        <v>61</v>
      </c>
      <c r="D33" s="24">
        <v>49</v>
      </c>
      <c r="E33" s="40">
        <v>55</v>
      </c>
      <c r="F33" s="63">
        <v>62</v>
      </c>
      <c r="G33" s="63">
        <v>70</v>
      </c>
      <c r="H33" s="37">
        <f t="shared" si="2"/>
        <v>8</v>
      </c>
      <c r="I33" s="64">
        <f t="shared" si="3"/>
        <v>0.12903225806451624</v>
      </c>
    </row>
    <row r="34" spans="1:9" x14ac:dyDescent="0.35">
      <c r="A34" s="17" t="s">
        <v>41</v>
      </c>
      <c r="B34" s="42">
        <v>21</v>
      </c>
      <c r="C34" s="17">
        <v>22</v>
      </c>
      <c r="D34" s="24">
        <v>30</v>
      </c>
      <c r="E34" s="40">
        <v>18</v>
      </c>
      <c r="F34" s="62">
        <v>20</v>
      </c>
      <c r="G34" s="62">
        <v>26</v>
      </c>
      <c r="H34" s="37">
        <f t="shared" si="2"/>
        <v>6</v>
      </c>
      <c r="I34" s="64">
        <f t="shared" si="3"/>
        <v>0.30000000000000004</v>
      </c>
    </row>
    <row r="35" spans="1:9" x14ac:dyDescent="0.35">
      <c r="A35" s="20" t="s">
        <v>17</v>
      </c>
      <c r="B35" s="45">
        <v>38</v>
      </c>
      <c r="C35" s="16">
        <v>43</v>
      </c>
      <c r="D35" s="24">
        <v>57</v>
      </c>
      <c r="E35" s="40">
        <v>38</v>
      </c>
      <c r="F35" s="62">
        <v>46</v>
      </c>
      <c r="G35" s="62">
        <v>42</v>
      </c>
      <c r="H35" s="37">
        <f t="shared" si="2"/>
        <v>-4</v>
      </c>
      <c r="I35" s="64">
        <f t="shared" si="3"/>
        <v>-8.6956521739130488E-2</v>
      </c>
    </row>
    <row r="36" spans="1:9" x14ac:dyDescent="0.35">
      <c r="A36" s="20" t="s">
        <v>18</v>
      </c>
      <c r="B36" s="45">
        <v>11</v>
      </c>
      <c r="C36" s="16">
        <v>13</v>
      </c>
      <c r="D36" s="24">
        <v>10</v>
      </c>
      <c r="E36" s="40">
        <v>13</v>
      </c>
      <c r="F36" s="62">
        <v>18</v>
      </c>
      <c r="G36" s="62">
        <v>13</v>
      </c>
      <c r="H36" s="37">
        <f t="shared" si="2"/>
        <v>-5</v>
      </c>
      <c r="I36" s="64">
        <f t="shared" si="3"/>
        <v>-0.27777777777777779</v>
      </c>
    </row>
    <row r="37" spans="1:9" x14ac:dyDescent="0.35">
      <c r="A37" s="18" t="s">
        <v>42</v>
      </c>
      <c r="B37" s="43">
        <v>5</v>
      </c>
      <c r="C37" s="18">
        <v>5</v>
      </c>
      <c r="D37" s="24">
        <v>7</v>
      </c>
      <c r="E37" s="40">
        <v>2</v>
      </c>
      <c r="F37" s="62">
        <v>10</v>
      </c>
      <c r="G37" s="62">
        <v>8</v>
      </c>
      <c r="H37" s="37">
        <f t="shared" si="2"/>
        <v>-2</v>
      </c>
      <c r="I37" s="64">
        <f t="shared" si="3"/>
        <v>-0.19999999999999996</v>
      </c>
    </row>
    <row r="38" spans="1:9" x14ac:dyDescent="0.35">
      <c r="A38" s="20" t="s">
        <v>43</v>
      </c>
      <c r="B38" s="46">
        <v>50</v>
      </c>
      <c r="C38" s="16">
        <v>58</v>
      </c>
      <c r="D38" s="24">
        <v>64</v>
      </c>
      <c r="E38" s="40">
        <v>65</v>
      </c>
      <c r="F38" s="62">
        <v>88</v>
      </c>
      <c r="G38" s="62">
        <v>81</v>
      </c>
      <c r="H38" s="37">
        <f t="shared" si="2"/>
        <v>-7</v>
      </c>
      <c r="I38" s="64">
        <f t="shared" si="3"/>
        <v>-7.9545454545454586E-2</v>
      </c>
    </row>
    <row r="39" spans="1:9" x14ac:dyDescent="0.35">
      <c r="A39" s="20" t="s">
        <v>44</v>
      </c>
      <c r="B39" s="46">
        <v>20</v>
      </c>
      <c r="C39" s="16">
        <v>19</v>
      </c>
      <c r="D39" s="24">
        <v>34</v>
      </c>
      <c r="E39" s="40">
        <v>28</v>
      </c>
      <c r="F39" s="40">
        <v>23</v>
      </c>
      <c r="G39" s="40">
        <v>19</v>
      </c>
      <c r="H39" s="37">
        <f t="shared" si="2"/>
        <v>-4</v>
      </c>
      <c r="I39" s="64">
        <f t="shared" si="3"/>
        <v>-0.17391304347826086</v>
      </c>
    </row>
    <row r="40" spans="1:9" x14ac:dyDescent="0.35">
      <c r="A40" s="20" t="s">
        <v>45</v>
      </c>
      <c r="B40" s="46">
        <v>35</v>
      </c>
      <c r="C40" s="16">
        <v>32</v>
      </c>
      <c r="D40" s="24">
        <v>47</v>
      </c>
      <c r="E40" s="40">
        <v>34</v>
      </c>
      <c r="F40" s="62">
        <v>37</v>
      </c>
      <c r="G40" s="62">
        <v>48</v>
      </c>
      <c r="H40" s="37">
        <f t="shared" si="2"/>
        <v>11</v>
      </c>
      <c r="I40" s="64">
        <f t="shared" si="3"/>
        <v>0.29729729729729737</v>
      </c>
    </row>
    <row r="41" spans="1:9" x14ac:dyDescent="0.35">
      <c r="A41" s="20" t="s">
        <v>21</v>
      </c>
      <c r="B41" s="46">
        <v>42</v>
      </c>
      <c r="C41" s="16">
        <v>39</v>
      </c>
      <c r="D41" s="24">
        <v>36</v>
      </c>
      <c r="E41" s="40">
        <v>37</v>
      </c>
      <c r="F41" s="62">
        <v>31</v>
      </c>
      <c r="G41" s="62">
        <v>28</v>
      </c>
      <c r="H41" s="37">
        <f t="shared" si="2"/>
        <v>-3</v>
      </c>
      <c r="I41" s="64">
        <f t="shared" si="3"/>
        <v>-9.6774193548387122E-2</v>
      </c>
    </row>
    <row r="42" spans="1:9" x14ac:dyDescent="0.35">
      <c r="A42" s="20" t="s">
        <v>22</v>
      </c>
      <c r="B42" s="46">
        <v>43</v>
      </c>
      <c r="C42" s="16">
        <v>23</v>
      </c>
      <c r="D42" s="24">
        <v>12</v>
      </c>
      <c r="E42" s="40">
        <v>20</v>
      </c>
      <c r="F42" s="62">
        <v>25</v>
      </c>
      <c r="G42" s="62">
        <v>13</v>
      </c>
      <c r="H42" s="37">
        <f t="shared" si="2"/>
        <v>-12</v>
      </c>
      <c r="I42" s="64">
        <f t="shared" si="3"/>
        <v>-0.48</v>
      </c>
    </row>
    <row r="43" spans="1:9" x14ac:dyDescent="0.35">
      <c r="A43" s="18" t="s">
        <v>46</v>
      </c>
      <c r="B43" s="45">
        <v>12</v>
      </c>
      <c r="C43" s="18">
        <v>9</v>
      </c>
      <c r="D43" s="24">
        <v>9</v>
      </c>
      <c r="E43" s="40">
        <v>3</v>
      </c>
      <c r="F43" s="40">
        <v>0</v>
      </c>
      <c r="G43" s="40">
        <v>3</v>
      </c>
      <c r="H43" s="37">
        <f t="shared" si="2"/>
        <v>3</v>
      </c>
      <c r="I43" s="64"/>
    </row>
    <row r="44" spans="1:9" x14ac:dyDescent="0.35">
      <c r="A44" s="18" t="s">
        <v>16</v>
      </c>
      <c r="B44" s="45">
        <v>7</v>
      </c>
      <c r="C44" s="18">
        <v>8</v>
      </c>
      <c r="D44" s="24">
        <v>8</v>
      </c>
      <c r="E44" s="40">
        <v>4</v>
      </c>
      <c r="F44" s="63">
        <v>6</v>
      </c>
      <c r="G44" s="63">
        <v>9</v>
      </c>
      <c r="H44" s="37">
        <f t="shared" si="2"/>
        <v>3</v>
      </c>
      <c r="I44" s="64">
        <f t="shared" si="3"/>
        <v>0.5</v>
      </c>
    </row>
    <row r="45" spans="1:9" x14ac:dyDescent="0.35">
      <c r="A45" s="18" t="s">
        <v>47</v>
      </c>
      <c r="B45" s="45">
        <v>14</v>
      </c>
      <c r="C45" s="18">
        <v>11</v>
      </c>
      <c r="D45" s="24">
        <v>9</v>
      </c>
      <c r="E45" s="40">
        <v>6</v>
      </c>
      <c r="F45" s="63">
        <v>6</v>
      </c>
      <c r="G45" s="63">
        <v>3</v>
      </c>
      <c r="H45" s="37">
        <f t="shared" si="2"/>
        <v>-3</v>
      </c>
      <c r="I45" s="64">
        <f t="shared" si="3"/>
        <v>-0.5</v>
      </c>
    </row>
    <row r="46" spans="1:9" x14ac:dyDescent="0.35">
      <c r="A46" s="20" t="s">
        <v>30</v>
      </c>
      <c r="B46" s="45">
        <v>12</v>
      </c>
      <c r="C46" s="16">
        <v>16</v>
      </c>
      <c r="D46" s="24">
        <v>19</v>
      </c>
      <c r="E46" s="40">
        <v>25</v>
      </c>
      <c r="F46" s="62">
        <v>22</v>
      </c>
      <c r="G46" s="62">
        <v>31</v>
      </c>
      <c r="H46" s="37">
        <f t="shared" si="2"/>
        <v>9</v>
      </c>
      <c r="I46" s="64">
        <f t="shared" si="3"/>
        <v>0.40909090909090917</v>
      </c>
    </row>
    <row r="47" spans="1:9" x14ac:dyDescent="0.35">
      <c r="A47" s="20" t="s">
        <v>48</v>
      </c>
      <c r="B47" s="45">
        <v>19</v>
      </c>
      <c r="C47" s="16">
        <v>18</v>
      </c>
      <c r="D47" s="24">
        <v>38</v>
      </c>
      <c r="E47" s="40">
        <v>35</v>
      </c>
      <c r="F47" s="40">
        <v>34</v>
      </c>
      <c r="G47" s="40">
        <v>50</v>
      </c>
      <c r="H47" s="37">
        <f t="shared" si="2"/>
        <v>16</v>
      </c>
      <c r="I47" s="64">
        <f t="shared" si="3"/>
        <v>0.47058823529411775</v>
      </c>
    </row>
    <row r="48" spans="1:9" x14ac:dyDescent="0.35">
      <c r="A48" s="20" t="s">
        <v>49</v>
      </c>
      <c r="B48" s="46">
        <v>28</v>
      </c>
      <c r="C48" s="16">
        <v>20</v>
      </c>
      <c r="D48" s="28">
        <v>24</v>
      </c>
      <c r="E48" s="40">
        <v>19</v>
      </c>
      <c r="F48" s="62">
        <v>22</v>
      </c>
      <c r="G48" s="62">
        <v>17</v>
      </c>
      <c r="H48" s="37">
        <f t="shared" si="2"/>
        <v>-5</v>
      </c>
      <c r="I48" s="64">
        <f t="shared" si="3"/>
        <v>-0.22727272727272729</v>
      </c>
    </row>
    <row r="49" spans="1:9" x14ac:dyDescent="0.35">
      <c r="A49" s="20" t="s">
        <v>32</v>
      </c>
      <c r="B49" s="39">
        <v>19</v>
      </c>
      <c r="C49" s="20">
        <v>16</v>
      </c>
      <c r="D49" s="24">
        <v>29</v>
      </c>
      <c r="E49" s="40">
        <v>27</v>
      </c>
      <c r="F49" s="62">
        <v>24</v>
      </c>
      <c r="G49" s="62">
        <v>16</v>
      </c>
      <c r="H49" s="37">
        <f t="shared" si="2"/>
        <v>-8</v>
      </c>
      <c r="I49" s="64">
        <f t="shared" si="3"/>
        <v>-0.33333333333333337</v>
      </c>
    </row>
    <row r="50" spans="1:9" x14ac:dyDescent="0.35">
      <c r="A50" s="17" t="s">
        <v>50</v>
      </c>
      <c r="B50" s="42">
        <v>10</v>
      </c>
      <c r="C50" s="17">
        <v>17</v>
      </c>
      <c r="D50" s="28">
        <v>17</v>
      </c>
      <c r="E50" s="40">
        <v>8</v>
      </c>
      <c r="F50" s="62">
        <v>14</v>
      </c>
      <c r="G50" s="62">
        <v>20</v>
      </c>
      <c r="H50" s="37">
        <f t="shared" si="2"/>
        <v>6</v>
      </c>
      <c r="I50" s="64">
        <f t="shared" si="3"/>
        <v>0.4285714285714286</v>
      </c>
    </row>
    <row r="51" spans="1:9" x14ac:dyDescent="0.35">
      <c r="A51" s="17" t="s">
        <v>51</v>
      </c>
      <c r="B51" s="42">
        <v>21</v>
      </c>
      <c r="C51" s="17">
        <v>26</v>
      </c>
      <c r="D51" s="28">
        <v>27</v>
      </c>
      <c r="E51" s="40">
        <v>17</v>
      </c>
      <c r="F51" s="62">
        <v>22</v>
      </c>
      <c r="G51" s="62">
        <v>24</v>
      </c>
      <c r="H51" s="37">
        <f t="shared" si="2"/>
        <v>2</v>
      </c>
      <c r="I51" s="64">
        <f t="shared" si="3"/>
        <v>9.0909090909090828E-2</v>
      </c>
    </row>
    <row r="52" spans="1:9" x14ac:dyDescent="0.35">
      <c r="A52" s="20" t="s">
        <v>52</v>
      </c>
      <c r="B52" s="42">
        <v>29</v>
      </c>
      <c r="C52" s="16">
        <v>35</v>
      </c>
      <c r="D52" s="41">
        <v>51</v>
      </c>
      <c r="E52" s="38">
        <v>31</v>
      </c>
      <c r="F52" s="37">
        <v>51</v>
      </c>
      <c r="G52" s="37">
        <v>42</v>
      </c>
      <c r="H52" s="37">
        <f t="shared" si="2"/>
        <v>-9</v>
      </c>
      <c r="I52" s="64">
        <f t="shared" si="3"/>
        <v>-0.17647058823529416</v>
      </c>
    </row>
    <row r="53" spans="1:9" x14ac:dyDescent="0.35">
      <c r="A53" s="20" t="s">
        <v>53</v>
      </c>
      <c r="B53" s="42">
        <v>59</v>
      </c>
      <c r="C53" s="16">
        <v>74</v>
      </c>
      <c r="D53" s="28">
        <v>75</v>
      </c>
      <c r="E53" s="40">
        <v>56</v>
      </c>
      <c r="F53" s="62">
        <v>48</v>
      </c>
      <c r="G53" s="62">
        <v>84</v>
      </c>
      <c r="H53" s="37">
        <f t="shared" si="2"/>
        <v>36</v>
      </c>
      <c r="I53" s="64">
        <f t="shared" si="3"/>
        <v>0.75</v>
      </c>
    </row>
    <row r="54" spans="1:9" x14ac:dyDescent="0.35">
      <c r="A54" s="20" t="s">
        <v>54</v>
      </c>
      <c r="B54" s="46">
        <v>28</v>
      </c>
      <c r="C54" s="16">
        <v>27</v>
      </c>
      <c r="D54" s="28">
        <v>36</v>
      </c>
      <c r="E54" s="40">
        <v>36</v>
      </c>
      <c r="F54" s="62">
        <v>36</v>
      </c>
      <c r="G54" s="62">
        <v>31</v>
      </c>
      <c r="H54" s="37">
        <f t="shared" si="2"/>
        <v>-5</v>
      </c>
      <c r="I54" s="64">
        <f t="shared" si="3"/>
        <v>-0.13888888888888884</v>
      </c>
    </row>
    <row r="55" spans="1:9" x14ac:dyDescent="0.35">
      <c r="A55" s="21" t="s">
        <v>19</v>
      </c>
      <c r="B55" s="42">
        <v>18</v>
      </c>
      <c r="C55" s="47">
        <v>17</v>
      </c>
      <c r="D55" s="42">
        <v>26</v>
      </c>
      <c r="E55" s="42">
        <v>25</v>
      </c>
      <c r="F55" s="42">
        <v>24</v>
      </c>
      <c r="G55" s="42">
        <v>10</v>
      </c>
      <c r="H55" s="37">
        <f t="shared" si="2"/>
        <v>-14</v>
      </c>
      <c r="I55" s="64">
        <f t="shared" si="3"/>
        <v>-0.58333333333333326</v>
      </c>
    </row>
    <row r="56" spans="1:9" x14ac:dyDescent="0.35">
      <c r="A56" s="20" t="s">
        <v>20</v>
      </c>
      <c r="B56" s="42">
        <v>26</v>
      </c>
      <c r="C56" s="25">
        <v>30</v>
      </c>
      <c r="D56" s="40">
        <v>26</v>
      </c>
      <c r="E56" s="40">
        <v>26</v>
      </c>
      <c r="F56" s="24">
        <v>27</v>
      </c>
      <c r="G56" s="24">
        <v>26</v>
      </c>
      <c r="H56" s="37">
        <f t="shared" si="2"/>
        <v>-1</v>
      </c>
      <c r="I56" s="64">
        <f t="shared" si="3"/>
        <v>-3.703703703703709E-2</v>
      </c>
    </row>
    <row r="57" spans="1:9" x14ac:dyDescent="0.35">
      <c r="A57" s="18" t="s">
        <v>29</v>
      </c>
      <c r="B57" s="45">
        <v>16</v>
      </c>
      <c r="C57" s="18">
        <v>13</v>
      </c>
      <c r="D57" s="28">
        <v>15</v>
      </c>
      <c r="E57" s="40">
        <v>20</v>
      </c>
      <c r="F57" s="24">
        <v>11</v>
      </c>
      <c r="G57" s="24">
        <v>11</v>
      </c>
      <c r="H57" s="37">
        <f t="shared" si="2"/>
        <v>0</v>
      </c>
      <c r="I57" s="64">
        <f t="shared" si="3"/>
        <v>0</v>
      </c>
    </row>
    <row r="58" spans="1:9" x14ac:dyDescent="0.35">
      <c r="A58" s="20" t="s">
        <v>23</v>
      </c>
      <c r="B58" s="46">
        <v>30</v>
      </c>
      <c r="C58" s="16">
        <v>28</v>
      </c>
      <c r="D58" s="28">
        <v>33</v>
      </c>
      <c r="E58" s="40">
        <v>39</v>
      </c>
      <c r="F58" s="62">
        <v>22</v>
      </c>
      <c r="G58" s="62">
        <v>30</v>
      </c>
      <c r="H58" s="37">
        <f t="shared" si="2"/>
        <v>8</v>
      </c>
      <c r="I58" s="64">
        <f t="shared" si="3"/>
        <v>0.36363636363636354</v>
      </c>
    </row>
    <row r="59" spans="1:9" x14ac:dyDescent="0.35">
      <c r="A59" s="22" t="s">
        <v>55</v>
      </c>
      <c r="B59" s="48">
        <v>116</v>
      </c>
      <c r="C59" s="17">
        <v>105</v>
      </c>
      <c r="D59" s="28">
        <v>68</v>
      </c>
      <c r="E59" s="40">
        <v>48</v>
      </c>
      <c r="F59" s="62">
        <v>67</v>
      </c>
      <c r="G59" s="62">
        <v>47</v>
      </c>
      <c r="H59" s="37">
        <f t="shared" si="2"/>
        <v>-20</v>
      </c>
      <c r="I59" s="64">
        <f t="shared" si="3"/>
        <v>-0.29850746268656714</v>
      </c>
    </row>
    <row r="60" spans="1:9" x14ac:dyDescent="0.35">
      <c r="A60" s="20" t="s">
        <v>24</v>
      </c>
      <c r="B60" s="46">
        <v>23</v>
      </c>
      <c r="C60" s="16">
        <v>11</v>
      </c>
      <c r="D60" s="28">
        <v>15</v>
      </c>
      <c r="E60" s="40">
        <v>7</v>
      </c>
      <c r="F60" s="62">
        <v>18</v>
      </c>
      <c r="G60" s="62">
        <v>15</v>
      </c>
      <c r="H60" s="37">
        <f t="shared" si="2"/>
        <v>-3</v>
      </c>
      <c r="I60" s="64">
        <f t="shared" si="3"/>
        <v>-0.16666666666666663</v>
      </c>
    </row>
    <row r="61" spans="1:9" x14ac:dyDescent="0.35">
      <c r="A61" s="22" t="s">
        <v>56</v>
      </c>
      <c r="B61" s="48">
        <v>33</v>
      </c>
      <c r="C61" s="17">
        <v>27</v>
      </c>
      <c r="D61" s="28">
        <v>23</v>
      </c>
      <c r="E61" s="50">
        <v>16</v>
      </c>
      <c r="F61" s="40">
        <v>16</v>
      </c>
      <c r="G61" s="40">
        <v>13</v>
      </c>
      <c r="H61" s="37">
        <f t="shared" si="2"/>
        <v>-3</v>
      </c>
      <c r="I61" s="64">
        <f t="shared" si="3"/>
        <v>-0.1875</v>
      </c>
    </row>
    <row r="62" spans="1:9" x14ac:dyDescent="0.35">
      <c r="A62" s="22" t="s">
        <v>68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40">
        <v>38</v>
      </c>
      <c r="H62" s="37">
        <f t="shared" si="2"/>
        <v>38</v>
      </c>
      <c r="I62" s="64"/>
    </row>
    <row r="63" spans="1:9" x14ac:dyDescent="0.35">
      <c r="A63" s="20" t="s">
        <v>57</v>
      </c>
      <c r="B63" s="46">
        <v>1</v>
      </c>
      <c r="C63" s="16">
        <v>0</v>
      </c>
      <c r="D63" s="28">
        <v>1</v>
      </c>
      <c r="E63" s="40">
        <v>1</v>
      </c>
      <c r="F63" s="62">
        <v>9</v>
      </c>
      <c r="G63" s="62">
        <v>6</v>
      </c>
      <c r="H63" s="37">
        <f t="shared" si="2"/>
        <v>-3</v>
      </c>
      <c r="I63" s="64">
        <f t="shared" si="3"/>
        <v>-0.33333333333333337</v>
      </c>
    </row>
    <row r="64" spans="1:9" ht="15.5" x14ac:dyDescent="0.35">
      <c r="A64" s="55"/>
      <c r="B64" s="55"/>
      <c r="C64" s="55"/>
      <c r="D64" s="55"/>
      <c r="E64" s="55"/>
      <c r="F64" s="55"/>
      <c r="G64" s="55"/>
      <c r="H64" s="55"/>
      <c r="I64" s="60"/>
    </row>
    <row r="65" spans="1:9" x14ac:dyDescent="0.35">
      <c r="A65" s="32" t="s">
        <v>74</v>
      </c>
      <c r="B65" s="50">
        <f>B9+B10+B11+B12+B13+B18+B19+B21+B24+B23+B27+B29+B28+B31+B32+B33+B34+B35+B37+B38+B39+B40+B41+B43+B45+B46+B47+B48+B49+B52+B53+B54+B55+B57+B58+B59+B62+B63</f>
        <v>2323</v>
      </c>
      <c r="C65" s="50">
        <f t="shared" ref="C65:F65" si="6">C9+C10+C11+C12+C13+C18+C19+C21+C24+C23+C27+C29+C28+C31+C32+C33+C34+C35+C37+C38+C39+C40+C41+C43+C45+C46+C47+C48+C49+C52+C53+C54+C55+C57+C58+C59+C62+C63</f>
        <v>2309</v>
      </c>
      <c r="D65" s="50">
        <f t="shared" si="6"/>
        <v>2408</v>
      </c>
      <c r="E65" s="50">
        <f t="shared" si="6"/>
        <v>2165</v>
      </c>
      <c r="F65" s="50">
        <f t="shared" si="6"/>
        <v>2203</v>
      </c>
      <c r="G65" s="50">
        <f>G9+G10+G11+G12+G13+G19+G21+G24+G23+G27+G29+G28+G31+G32+G33+G34+G35+G37+G38+G39+G40+G41+G43+G45+G46+G47+G48+G49+G52+G53+G54+G55+G57+G58+G59+G62+G63</f>
        <v>2105</v>
      </c>
      <c r="H65" s="26">
        <f>F65-E65</f>
        <v>38</v>
      </c>
      <c r="I65" s="61">
        <f>F65/E65-1</f>
        <v>1.755196304849882E-2</v>
      </c>
    </row>
    <row r="66" spans="1:9" x14ac:dyDescent="0.35">
      <c r="A66" s="32" t="s">
        <v>75</v>
      </c>
      <c r="B66" s="50">
        <f>B15+B25+B36+B42+B44+B50+B51+B56+B60+B61</f>
        <v>497</v>
      </c>
      <c r="C66" s="50">
        <f t="shared" ref="C66:G66" si="7">C15+C25+C36+C42+C44+C50+C51+C56+C60+C61</f>
        <v>467</v>
      </c>
      <c r="D66" s="50">
        <f t="shared" si="7"/>
        <v>442</v>
      </c>
      <c r="E66" s="50">
        <f t="shared" si="7"/>
        <v>382</v>
      </c>
      <c r="F66" s="50">
        <f t="shared" si="7"/>
        <v>394</v>
      </c>
      <c r="G66" s="50">
        <f t="shared" si="7"/>
        <v>365</v>
      </c>
      <c r="H66" s="26">
        <f t="shared" ref="H66:H71" si="8">F66-E66</f>
        <v>12</v>
      </c>
      <c r="I66" s="61">
        <f t="shared" ref="I66:I71" si="9">F66/E66-1</f>
        <v>3.1413612565444948E-2</v>
      </c>
    </row>
    <row r="67" spans="1:9" x14ac:dyDescent="0.35">
      <c r="A67" s="32" t="s">
        <v>61</v>
      </c>
      <c r="B67" s="50">
        <f t="shared" ref="B67:G67" si="10">B14+B22</f>
        <v>134</v>
      </c>
      <c r="C67" s="50">
        <f t="shared" si="10"/>
        <v>150</v>
      </c>
      <c r="D67" s="50">
        <f t="shared" si="10"/>
        <v>165</v>
      </c>
      <c r="E67" s="50">
        <f t="shared" si="10"/>
        <v>135</v>
      </c>
      <c r="F67" s="50">
        <f t="shared" si="10"/>
        <v>105</v>
      </c>
      <c r="G67" s="50">
        <f t="shared" si="10"/>
        <v>96</v>
      </c>
      <c r="H67" s="26">
        <f t="shared" si="8"/>
        <v>-30</v>
      </c>
      <c r="I67" s="61">
        <f t="shared" si="9"/>
        <v>-0.22222222222222221</v>
      </c>
    </row>
    <row r="68" spans="1:9" x14ac:dyDescent="0.35">
      <c r="A68" s="32" t="s">
        <v>60</v>
      </c>
      <c r="B68" s="50">
        <f t="shared" ref="B68:G68" si="11">B30</f>
        <v>0</v>
      </c>
      <c r="C68" s="50">
        <f t="shared" si="11"/>
        <v>0</v>
      </c>
      <c r="D68" s="50">
        <f t="shared" si="11"/>
        <v>0</v>
      </c>
      <c r="E68" s="50">
        <f t="shared" si="11"/>
        <v>0</v>
      </c>
      <c r="F68" s="50">
        <f t="shared" si="11"/>
        <v>7</v>
      </c>
      <c r="G68" s="50">
        <f t="shared" si="11"/>
        <v>9</v>
      </c>
      <c r="H68" s="26">
        <f t="shared" si="8"/>
        <v>7</v>
      </c>
      <c r="I68" s="61">
        <v>0</v>
      </c>
    </row>
    <row r="69" spans="1:9" x14ac:dyDescent="0.35">
      <c r="A69" s="32" t="s">
        <v>70</v>
      </c>
      <c r="B69" s="50">
        <f>B17+B20</f>
        <v>222</v>
      </c>
      <c r="C69" s="50">
        <f>C17+C20</f>
        <v>176</v>
      </c>
      <c r="D69" s="50">
        <f>D17+D20</f>
        <v>165</v>
      </c>
      <c r="E69" s="50">
        <f>E17+E20</f>
        <v>167</v>
      </c>
      <c r="F69" s="50">
        <f>F17+F20</f>
        <v>124</v>
      </c>
      <c r="G69" s="50">
        <f>G17+G18+G20</f>
        <v>144</v>
      </c>
      <c r="H69" s="26">
        <f t="shared" si="8"/>
        <v>-43</v>
      </c>
      <c r="I69" s="61">
        <f t="shared" si="9"/>
        <v>-0.25748502994011979</v>
      </c>
    </row>
    <row r="70" spans="1:9" x14ac:dyDescent="0.35">
      <c r="A70" s="31" t="s">
        <v>72</v>
      </c>
      <c r="B70" s="50">
        <f t="shared" ref="B70:G70" si="12">B9+B10+B11+B12+B13+B14+B15+B17+B18+B19+B20+B21+B22+B23+B24+B25+B27+B28+B29+B30+B31+B32+B33+B35+B36+B37+B38+B39+B40+B41+B42+B43+B44+B45+B46+B48+B49+B50+B52+B54+B55+B56+B57+B58+B60+B62+B63</f>
        <v>2907</v>
      </c>
      <c r="C70" s="50">
        <f t="shared" si="12"/>
        <v>2830</v>
      </c>
      <c r="D70" s="50">
        <f t="shared" si="12"/>
        <v>2919</v>
      </c>
      <c r="E70" s="50">
        <f t="shared" si="12"/>
        <v>2659</v>
      </c>
      <c r="F70" s="50">
        <f t="shared" si="12"/>
        <v>2626</v>
      </c>
      <c r="G70" s="50">
        <f t="shared" si="12"/>
        <v>2475</v>
      </c>
      <c r="H70" s="26">
        <f t="shared" si="8"/>
        <v>-33</v>
      </c>
      <c r="I70" s="61">
        <f t="shared" si="9"/>
        <v>-1.2410680707032773E-2</v>
      </c>
    </row>
    <row r="71" spans="1:9" x14ac:dyDescent="0.35">
      <c r="A71" s="30" t="s">
        <v>73</v>
      </c>
      <c r="B71" s="50">
        <f>B34+B47+B51+B53+B59+B61</f>
        <v>269</v>
      </c>
      <c r="C71" s="50">
        <f t="shared" ref="C71:G71" si="13">C34+C47+C51+C53+C59+C61</f>
        <v>272</v>
      </c>
      <c r="D71" s="50">
        <f t="shared" si="13"/>
        <v>261</v>
      </c>
      <c r="E71" s="50">
        <f t="shared" si="13"/>
        <v>190</v>
      </c>
      <c r="F71" s="50">
        <f t="shared" si="13"/>
        <v>207</v>
      </c>
      <c r="G71" s="50">
        <f t="shared" si="13"/>
        <v>244</v>
      </c>
      <c r="H71" s="26">
        <f t="shared" si="8"/>
        <v>17</v>
      </c>
      <c r="I71" s="61">
        <f t="shared" si="9"/>
        <v>8.9473684210526372E-2</v>
      </c>
    </row>
    <row r="72" spans="1:9" x14ac:dyDescent="0.35">
      <c r="A72" s="56"/>
      <c r="B72" s="49"/>
      <c r="C72" s="49"/>
      <c r="D72" s="51"/>
      <c r="E72" s="53"/>
      <c r="F72" s="49"/>
      <c r="G72" s="49"/>
      <c r="H72" s="54"/>
      <c r="I72" s="54"/>
    </row>
    <row r="73" spans="1:9" x14ac:dyDescent="0.35">
      <c r="A73" s="33" t="s">
        <v>27</v>
      </c>
      <c r="B73" s="49"/>
      <c r="C73" s="49"/>
      <c r="D73" s="49"/>
      <c r="E73" s="51"/>
      <c r="F73" s="49"/>
      <c r="G73" s="49"/>
    </row>
    <row r="74" spans="1:9" x14ac:dyDescent="0.35">
      <c r="A74" s="33" t="s">
        <v>26</v>
      </c>
      <c r="B74" s="49"/>
      <c r="C74" s="49"/>
      <c r="D74" s="49"/>
      <c r="E74" s="51"/>
      <c r="F74" s="49"/>
      <c r="G74" s="49"/>
    </row>
    <row r="75" spans="1:9" x14ac:dyDescent="0.35">
      <c r="A75" s="33" t="s">
        <v>59</v>
      </c>
      <c r="B75" s="49"/>
      <c r="C75" s="49"/>
      <c r="D75" s="49"/>
      <c r="E75" s="51"/>
      <c r="F75" s="49"/>
      <c r="G75" s="49"/>
    </row>
    <row r="76" spans="1:9" x14ac:dyDescent="0.35">
      <c r="A76" s="33" t="s">
        <v>65</v>
      </c>
      <c r="B76" s="49"/>
      <c r="C76" s="49"/>
      <c r="D76" s="49"/>
      <c r="E76" s="51"/>
      <c r="F76" s="49"/>
      <c r="G76" s="49"/>
    </row>
    <row r="77" spans="1:9" x14ac:dyDescent="0.35">
      <c r="A77" s="33" t="s">
        <v>66</v>
      </c>
      <c r="B77" s="49"/>
      <c r="C77" s="49"/>
      <c r="D77" s="49"/>
      <c r="E77" s="51"/>
      <c r="F77" s="49"/>
      <c r="G77" s="49"/>
    </row>
    <row r="78" spans="1:9" x14ac:dyDescent="0.35">
      <c r="A78" s="68" t="s">
        <v>71</v>
      </c>
      <c r="B78" s="68"/>
      <c r="C78" s="49"/>
      <c r="D78" s="49"/>
      <c r="E78" s="51"/>
      <c r="F78" s="49"/>
      <c r="G78" s="49"/>
    </row>
    <row r="79" spans="1:9" x14ac:dyDescent="0.35">
      <c r="A79" s="49"/>
      <c r="B79" s="49"/>
      <c r="C79" s="49"/>
      <c r="D79" s="49"/>
      <c r="E79" s="51"/>
      <c r="F79" s="49"/>
      <c r="G79" s="49"/>
    </row>
    <row r="80" spans="1:9" x14ac:dyDescent="0.35">
      <c r="A80" s="49"/>
      <c r="B80" s="49"/>
      <c r="C80" s="49"/>
      <c r="D80" s="49"/>
      <c r="E80" s="51"/>
      <c r="F80" s="49"/>
      <c r="G80" s="49"/>
    </row>
    <row r="81" spans="1:7" x14ac:dyDescent="0.35">
      <c r="A81" s="49"/>
      <c r="B81" s="49"/>
      <c r="C81" s="49"/>
      <c r="D81" s="49"/>
      <c r="E81" s="51"/>
      <c r="F81" s="49"/>
      <c r="G81" s="49"/>
    </row>
    <row r="83" spans="1:7" x14ac:dyDescent="0.35">
      <c r="A83" s="52"/>
    </row>
    <row r="84" spans="1:7" x14ac:dyDescent="0.35">
      <c r="A84" s="52"/>
    </row>
    <row r="85" spans="1:7" x14ac:dyDescent="0.35">
      <c r="A85" s="52"/>
    </row>
  </sheetData>
  <mergeCells count="2">
    <mergeCell ref="A2:E2"/>
    <mergeCell ref="A78:B78"/>
  </mergeCells>
  <conditionalFormatting sqref="H7:I7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Regneark</vt:lpstr>
      </vt:variant>
      <vt:variant>
        <vt:i4>1</vt:i4>
      </vt:variant>
    </vt:vector>
  </ap:HeadingPairs>
  <ap:TitlesOfParts>
    <vt:vector baseType="lpstr" size="1">
      <vt:lpstr>Antal 1. prioriteter 2016-2020</vt:lpstr>
    </vt:vector>
  </ap:TitlesOfParts>
  <ap:Company>University College Lillebælt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Marianne Bøg Grue</dc:creator>
  <dc:description/>
  <lastModifiedBy>Helle Schroll</lastModifiedBy>
  <lastPrinted>2019-03-14T14:36:22.0000000Z</lastPrinted>
  <dcterms:created xsi:type="dcterms:W3CDTF">2019-03-14T07:29:21.0000000Z</dcterms:created>
  <dcterms:modified xsi:type="dcterms:W3CDTF">2021-03-15T14:06:05.0000000Z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dokumentnummer">
    <vt:lpwstr>D21-1496433</vt:lpwstr>
  </op:property>
  <op:property fmtid="{D5CDD505-2E9C-101B-9397-08002B2CF9AE}" pid="3" name="DN_D_Brevdato_DK">
    <vt:lpwstr>12-03-2021</vt:lpwstr>
  </op:property>
  <op:property fmtid="{D5CDD505-2E9C-101B-9397-08002B2CF9AE}" pid="4" name="DN_D_UnderskriverNavn">
    <vt:lpwstr/>
  </op:property>
  <op:property fmtid="{D5CDD505-2E9C-101B-9397-08002B2CF9AE}" pid="5" name="DN_D_UnderskriverTitel">
    <vt:lpwstr/>
  </op:property>
  <op:property fmtid="{D5CDD505-2E9C-101B-9397-08002B2CF9AE}" pid="6" name="DN_D_UnderskriverEmail">
    <vt:lpwstr/>
  </op:property>
  <op:property fmtid="{D5CDD505-2E9C-101B-9397-08002B2CF9AE}" pid="7" name="DN_D_UnderskriverTelefon">
    <vt:lpwstr/>
  </op:property>
  <op:property fmtid="{D5CDD505-2E9C-101B-9397-08002B2CF9AE}" pid="8" name="DN_D_UCLLokationNavn">
    <vt:lpwstr/>
  </op:property>
  <op:property fmtid="{D5CDD505-2E9C-101B-9397-08002B2CF9AE}" pid="9" name="DN_D_UCLLokationGade">
    <vt:lpwstr/>
  </op:property>
  <op:property fmtid="{D5CDD505-2E9C-101B-9397-08002B2CF9AE}" pid="10" name="DN_D_UCLLokationPostNr">
    <vt:lpwstr/>
  </op:property>
  <op:property fmtid="{D5CDD505-2E9C-101B-9397-08002B2CF9AE}" pid="11" name="DN_D_UCLLokationBy">
    <vt:lpwstr/>
  </op:property>
  <op:property fmtid="{D5CDD505-2E9C-101B-9397-08002B2CF9AE}" pid="12" name="DN_D_AnsvarligInitialer">
    <vt:lpwstr>pebe1</vt:lpwstr>
  </op:property>
  <op:property fmtid="{D5CDD505-2E9C-101B-9397-08002B2CF9AE}" pid="13" name="DN_D_Startdato_DK">
    <vt:lpwstr/>
  </op:property>
  <op:property fmtid="{D5CDD505-2E9C-101B-9397-08002B2CF9AE}" pid="14" name="DN_D_Slutdato_DK">
    <vt:lpwstr/>
  </op:property>
  <op:property fmtid="{D5CDD505-2E9C-101B-9397-08002B2CF9AE}" pid="15" name="DN_D_Oprettelsesdato">
    <vt:lpwstr>12-03-2021</vt:lpwstr>
  </op:property>
  <op:property fmtid="{D5CDD505-2E9C-101B-9397-08002B2CF9AE}" pid="16" name="DN_D_Dokumenttitel">
    <vt:lpwstr>Antal 1. prioritetsansøgninger 2016-2021 15. marts</vt:lpwstr>
  </op:property>
  <op:property fmtid="{D5CDD505-2E9C-101B-9397-08002B2CF9AE}" pid="17" name="DN_D_UCLAfdeling">
    <vt:lpwstr/>
  </op:property>
  <op:property fmtid="{D5CDD505-2E9C-101B-9397-08002B2CF9AE}" pid="18" name="DN_D_Brevdato_EN">
    <vt:lpwstr>12-03-2021</vt:lpwstr>
  </op:property>
  <op:property fmtid="{D5CDD505-2E9C-101B-9397-08002B2CF9AE}" pid="19" name="DN_D_UCLlokationLand">
    <vt:lpwstr/>
  </op:property>
  <op:property fmtid="{D5CDD505-2E9C-101B-9397-08002B2CF9AE}" pid="20" name="DN_S_Moededato">
    <vt:lpwstr/>
  </op:property>
  <op:property fmtid="{D5CDD505-2E9C-101B-9397-08002B2CF9AE}" pid="21" name="DN_D_Moededato">
    <vt:lpwstr/>
  </op:property>
  <op:property fmtid="{D5CDD505-2E9C-101B-9397-08002B2CF9AE}" pid="22" name="DN_D_Starttidspunkt">
    <vt:lpwstr/>
  </op:property>
  <op:property fmtid="{D5CDD505-2E9C-101B-9397-08002B2CF9AE}" pid="23" name="DN_D_Sluttidspunkt">
    <vt:lpwstr/>
  </op:property>
  <op:property fmtid="{D5CDD505-2E9C-101B-9397-08002B2CF9AE}" pid="24" name="DN_D_Referent">
    <vt:lpwstr/>
  </op:property>
  <op:property fmtid="{D5CDD505-2E9C-101B-9397-08002B2CF9AE}" pid="25" name="DN_D_Moedelokale">
    <vt:lpwstr/>
  </op:property>
  <op:property fmtid="{D5CDD505-2E9C-101B-9397-08002B2CF9AE}" pid="26" name="DN_D_MedarbejderNavn">
    <vt:lpwstr/>
  </op:property>
  <op:property fmtid="{D5CDD505-2E9C-101B-9397-08002B2CF9AE}" pid="27" name="DN_D_AnsvarligNavn">
    <vt:lpwstr>Pernille Bering Kyndesen</vt:lpwstr>
  </op:property>
  <op:property fmtid="{D5CDD505-2E9C-101B-9397-08002B2CF9AE}" pid="28" name="DN_D_Indleveringsdato">
    <vt:lpwstr/>
  </op:property>
  <op:property fmtid="{D5CDD505-2E9C-101B-9397-08002B2CF9AE}" pid="29" name="DN_D_VejlederNavn">
    <vt:lpwstr/>
  </op:property>
  <op:property fmtid="{D5CDD505-2E9C-101B-9397-08002B2CF9AE}" pid="30" name="DN_D_Merit">
    <vt:lpwstr/>
  </op:property>
  <op:property fmtid="{D5CDD505-2E9C-101B-9397-08002B2CF9AE}" pid="31" name="DN_D_MedarbejdersForretningsenhed">
    <vt:lpwstr/>
  </op:property>
  <op:property fmtid="{D5CDD505-2E9C-101B-9397-08002B2CF9AE}" pid="32" name="DN_D_InternUnderskriverFuldeNavn">
    <vt:lpwstr/>
  </op:property>
  <op:property fmtid="{D5CDD505-2E9C-101B-9397-08002B2CF9AE}" pid="33" name="DN_D_InternUnderskriverMail">
    <vt:lpwstr/>
  </op:property>
  <op:property fmtid="{D5CDD505-2E9C-101B-9397-08002B2CF9AE}" pid="34" name="DN_D_InternUnderskriverTelefon">
    <vt:lpwstr/>
  </op:property>
  <op:property fmtid="{D5CDD505-2E9C-101B-9397-08002B2CF9AE}" pid="35" name="DN_D_Dokumentnummer">
    <vt:lpwstr>D21-1496433</vt:lpwstr>
  </op:property>
  <op:property fmtid="{D5CDD505-2E9C-101B-9397-08002B2CF9AE}" pid="36" name="DN_D_DokumentCurrentMajorVersion">
    <vt:lpwstr>11.0</vt:lpwstr>
  </op:property>
  <op:property fmtid="{D5CDD505-2E9C-101B-9397-08002B2CF9AE}" pid="37" name="DN_D_Indstilling">
    <vt:lpwstr/>
  </op:property>
  <op:property fmtid="{D5CDD505-2E9C-101B-9397-08002B2CF9AE}" pid="38" name="DN_D_Sagsfremstilling">
    <vt:lpwstr/>
  </op:property>
  <op:property fmtid="{D5CDD505-2E9C-101B-9397-08002B2CF9AE}" pid="39" name="Mødefora">
    <vt:lpwstr/>
  </op:property>
  <op:property fmtid="{D5CDD505-2E9C-101B-9397-08002B2CF9AE}" pid="40" name="DN_S_Sagsnummer">
    <vt:lpwstr>S19-30737</vt:lpwstr>
  </op:property>
  <op:property fmtid="{D5CDD505-2E9C-101B-9397-08002B2CF9AE}" pid="41" name="DN_S_Sagstitel">
    <vt:lpwstr>Tal og data</vt:lpwstr>
  </op:property>
  <op:property fmtid="{D5CDD505-2E9C-101B-9397-08002B2CF9AE}" pid="42" name="DN_S_Projekleder_Fuldenavn">
    <vt:lpwstr/>
  </op:property>
  <op:property fmtid="{D5CDD505-2E9C-101B-9397-08002B2CF9AE}" pid="43" name="DN_S_Projektleder_Jobtitel">
    <vt:lpwstr/>
  </op:property>
  <op:property fmtid="{D5CDD505-2E9C-101B-9397-08002B2CF9AE}" pid="44" name="DN_S_Projektleder_email">
    <vt:lpwstr/>
  </op:property>
  <op:property fmtid="{D5CDD505-2E9C-101B-9397-08002B2CF9AE}" pid="45" name="DN_S_StuderendeNavn">
    <vt:lpwstr/>
  </op:property>
  <op:property fmtid="{D5CDD505-2E9C-101B-9397-08002B2CF9AE}" pid="46" name="DN_S_StuderendeBy">
    <vt:lpwstr/>
  </op:property>
  <op:property fmtid="{D5CDD505-2E9C-101B-9397-08002B2CF9AE}" pid="47" name="DN_S_StuderendeEmail">
    <vt:lpwstr/>
  </op:property>
  <op:property fmtid="{D5CDD505-2E9C-101B-9397-08002B2CF9AE}" pid="48" name="DN_S_Ansvarlig_Navn">
    <vt:lpwstr>Marie Falk Nyboe</vt:lpwstr>
  </op:property>
  <op:property fmtid="{D5CDD505-2E9C-101B-9397-08002B2CF9AE}" pid="49" name="DN_S_Klagedato">
    <vt:lpwstr/>
  </op:property>
  <op:property fmtid="{D5CDD505-2E9C-101B-9397-08002B2CF9AE}" pid="50" name="DN_S_Type_Eksamensklage">
    <vt:lpwstr/>
  </op:property>
  <op:property fmtid="{D5CDD505-2E9C-101B-9397-08002B2CF9AE}" pid="51" name="DN_S_AfdelingNavn">
    <vt:lpwstr/>
  </op:property>
  <op:property fmtid="{D5CDD505-2E9C-101B-9397-08002B2CF9AE}" pid="52" name="DN_S_OffentliggoerelseKarakter">
    <vt:lpwstr/>
  </op:property>
  <op:property fmtid="{D5CDD505-2E9C-101B-9397-08002B2CF9AE}" pid="53" name="DN_S_Fag">
    <vt:lpwstr/>
  </op:property>
  <op:property fmtid="{D5CDD505-2E9C-101B-9397-08002B2CF9AE}" pid="54" name="DN_S_LederFuldeNavn">
    <vt:lpwstr/>
  </op:property>
  <op:property fmtid="{D5CDD505-2E9C-101B-9397-08002B2CF9AE}" pid="55" name="DN_S_LederEmail">
    <vt:lpwstr/>
  </op:property>
  <op:property fmtid="{D5CDD505-2E9C-101B-9397-08002B2CF9AE}" pid="56" name="DN_S_LederJobtitel">
    <vt:lpwstr/>
  </op:property>
  <op:property fmtid="{D5CDD505-2E9C-101B-9397-08002B2CF9AE}" pid="57" name="DN_S_LederTelefon">
    <vt:lpwstr/>
  </op:property>
  <op:property fmtid="{D5CDD505-2E9C-101B-9397-08002B2CF9AE}" pid="58" name="DN_S_UCL-IDNummer">
    <vt:lpwstr/>
  </op:property>
  <op:property fmtid="{D5CDD505-2E9C-101B-9397-08002B2CF9AE}" pid="59" name="DN_S_Holdnr.">
    <vt:lpwstr/>
  </op:property>
  <op:property fmtid="{D5CDD505-2E9C-101B-9397-08002B2CF9AE}" pid="60" name="DN_S_Prøveform">
    <vt:lpwstr/>
  </op:property>
  <op:property fmtid="{D5CDD505-2E9C-101B-9397-08002B2CF9AE}" pid="61" name="DN_S_SemesterModul">
    <vt:lpwstr/>
  </op:property>
  <op:property fmtid="{D5CDD505-2E9C-101B-9397-08002B2CF9AE}" pid="62" name="DN_S_Medarbejder">
    <vt:lpwstr/>
  </op:property>
  <op:property fmtid="{D5CDD505-2E9C-101B-9397-08002B2CF9AE}" pid="63" name="DN_S_Censor(Navn)">
    <vt:lpwstr/>
  </op:property>
  <op:property fmtid="{D5CDD505-2E9C-101B-9397-08002B2CF9AE}" pid="64" name="DN_S_Email">
    <vt:lpwstr/>
  </op:property>
  <op:property fmtid="{D5CDD505-2E9C-101B-9397-08002B2CF9AE}" pid="65" name="DN_S_Øvrigeeksterne">
    <vt:lpwstr/>
  </op:property>
  <op:property fmtid="{D5CDD505-2E9C-101B-9397-08002B2CF9AE}" pid="66" name="Comments">
    <vt:lpwstr/>
  </op:property>
  <op:property fmtid="{D5CDD505-2E9C-101B-9397-08002B2CF9AE}" pid="67" name="DN_D_PrøvensNavn">
    <vt:lpwstr/>
  </op:property>
  <op:property fmtid="{D5CDD505-2E9C-101B-9397-08002B2CF9AE}" pid="68" name="DN_D_Uddannelse">
    <vt:lpwstr/>
  </op:property>
  <op:property fmtid="{D5CDD505-2E9C-101B-9397-08002B2CF9AE}" pid="69" name="DN_D_Indsigelsesfrist">
    <vt:lpwstr/>
  </op:property>
  <op:property fmtid="{D5CDD505-2E9C-101B-9397-08002B2CF9AE}" pid="70" name="DN_D_Dagsdato">
    <vt:lpwstr/>
  </op:property>
  <op:property fmtid="{D5CDD505-2E9C-101B-9397-08002B2CF9AE}" pid="71" name="DN_D_Dispensationspostkasse">
    <vt:lpwstr/>
  </op:property>
  <op:property fmtid="{D5CDD505-2E9C-101B-9397-08002B2CF9AE}" pid="72" name="DN_D_Programme">
    <vt:lpwstr/>
  </op:property>
  <op:property fmtid="{D5CDD505-2E9C-101B-9397-08002B2CF9AE}" pid="73" name="DN_D_AnsvarligMail">
    <vt:lpwstr>pebe1@ucl.dk</vt:lpwstr>
  </op:property>
  <op:property fmtid="{D5CDD505-2E9C-101B-9397-08002B2CF9AE}" pid="74" name="Dn_D_Dokumentversion">
    <vt:lpwstr>11.0</vt:lpwstr>
  </op:property>
  <op:property fmtid="{D5CDD505-2E9C-101B-9397-08002B2CF9AE}" pid="75" name="DN_D_DagsdatoENG">
    <vt:lpwstr/>
  </op:property>
  <op:property fmtid="{D5CDD505-2E9C-101B-9397-08002B2CF9AE}" pid="76" name="DN_D_Datoforvarslingsbrev">
    <vt:lpwstr/>
  </op:property>
  <op:property fmtid="{D5CDD505-2E9C-101B-9397-08002B2CF9AE}" pid="77" name="DN_D_DatoforvarslingsbrevEN">
    <vt:lpwstr/>
  </op:property>
  <op:property fmtid="{D5CDD505-2E9C-101B-9397-08002B2CF9AE}" pid="78" name="DN_D_Uddannelseschef">
    <vt:lpwstr/>
  </op:property>
  <op:property fmtid="{D5CDD505-2E9C-101B-9397-08002B2CF9AE}" pid="79" name="DN_D_Bemærkninger">
    <vt:lpwstr/>
  </op:property>
  <op:property fmtid="{D5CDD505-2E9C-101B-9397-08002B2CF9AE}" pid="80" name="DN_S_Studerendenavnfrastudentersag">
    <vt:lpwstr/>
  </op:property>
  <op:property fmtid="{D5CDD505-2E9C-101B-9397-08002B2CF9AE}" pid="81" name="DN_S_Studerendesemailfrastudentersag">
    <vt:lpwstr/>
  </op:property>
  <op:property fmtid="{D5CDD505-2E9C-101B-9397-08002B2CF9AE}" pid="82" name="DN_S_Uddannelse">
    <vt:lpwstr/>
  </op:property>
  <op:property fmtid="{D5CDD505-2E9C-101B-9397-08002B2CF9AE}" pid="83" name="DN_S_Ansvarsnummer">
    <vt:lpwstr/>
  </op:property>
  <op:property fmtid="{D5CDD505-2E9C-101B-9397-08002B2CF9AE}" pid="84" name="DN_S_Formål">
    <vt:lpwstr/>
  </op:property>
  <op:property fmtid="{D5CDD505-2E9C-101B-9397-08002B2CF9AE}" pid="85" name="DN_S_Projekt">
    <vt:lpwstr/>
  </op:property>
</op:Properties>
</file>